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idgeno.sharepoint.com/sites/NorskBridgeforbund/Delte dokumenter/General/Organisasjon/Bridgeting/2022/"/>
    </mc:Choice>
  </mc:AlternateContent>
  <xr:revisionPtr revIDLastSave="72" documentId="8_{BA281E8B-6E09-4B41-B7A3-3739ED0FEA10}" xr6:coauthVersionLast="47" xr6:coauthVersionMax="47" xr10:uidLastSave="{DAA53040-7FEF-41DF-84E9-9E5557A5AF13}"/>
  <bookViews>
    <workbookView xWindow="7770" yWindow="-12735" windowWidth="17280" windowHeight="8880" xr2:uid="{00000000-000D-0000-FFFF-FFFF00000000}"/>
  </bookViews>
  <sheets>
    <sheet name="Resultat" sheetId="1" r:id="rId1"/>
    <sheet name="Grunnlag" sheetId="2" r:id="rId2"/>
  </sheets>
  <definedNames>
    <definedName name="_xlnm.Print_Area" localSheetId="1">Grunnlag!$A$1:$J$21</definedName>
    <definedName name="_xlnm.Print_Area" localSheetId="0">Resultat!$A$1:$C$61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H5" i="1"/>
  <c r="D5" i="1"/>
  <c r="E5" i="1"/>
  <c r="F5" i="1"/>
  <c r="G5" i="1"/>
  <c r="C5" i="1"/>
  <c r="I13" i="1"/>
  <c r="I17" i="1"/>
  <c r="I20" i="1"/>
  <c r="I24" i="1"/>
  <c r="I27" i="1"/>
  <c r="I33" i="1"/>
  <c r="I37" i="1"/>
  <c r="I44" i="1"/>
  <c r="I50" i="1"/>
  <c r="I54" i="1"/>
  <c r="I58" i="1"/>
  <c r="I61" i="1"/>
  <c r="H13" i="1"/>
  <c r="H17" i="1"/>
  <c r="H20" i="1"/>
  <c r="H24" i="1"/>
  <c r="H27" i="1"/>
  <c r="H33" i="1"/>
  <c r="H37" i="1"/>
  <c r="H44" i="1"/>
  <c r="H50" i="1"/>
  <c r="H54" i="1"/>
  <c r="H58" i="1"/>
  <c r="H61" i="1"/>
  <c r="I52" i="1"/>
  <c r="H52" i="1"/>
  <c r="C50" i="1"/>
  <c r="B50" i="1"/>
  <c r="C24" i="1"/>
  <c r="B58" i="1"/>
  <c r="C58" i="1"/>
  <c r="B44" i="1"/>
  <c r="C44" i="1"/>
  <c r="B37" i="1"/>
  <c r="C37" i="1"/>
  <c r="B33" i="1"/>
  <c r="C33" i="1"/>
  <c r="B27" i="1"/>
  <c r="C27" i="1"/>
  <c r="C52" i="1"/>
  <c r="B52" i="1"/>
  <c r="C17" i="1"/>
  <c r="B17" i="1"/>
  <c r="B13" i="1"/>
  <c r="B20" i="1"/>
  <c r="B54" i="1"/>
  <c r="B61" i="1"/>
  <c r="C13" i="1"/>
  <c r="C20" i="1"/>
  <c r="C54" i="1"/>
  <c r="C61" i="1"/>
</calcChain>
</file>

<file path=xl/sharedStrings.xml><?xml version="1.0" encoding="utf-8"?>
<sst xmlns="http://schemas.openxmlformats.org/spreadsheetml/2006/main" count="110" uniqueCount="82">
  <si>
    <t>Tekst</t>
  </si>
  <si>
    <t>Inntekt Seriemesterskapet</t>
  </si>
  <si>
    <t>Inntekt NM lag</t>
  </si>
  <si>
    <t>Sum Driftsinntekter</t>
  </si>
  <si>
    <t>Diverse inntekter</t>
  </si>
  <si>
    <t>Sum annen inntekt</t>
  </si>
  <si>
    <t>Totale Inntekter NBF</t>
  </si>
  <si>
    <t>Sum lønn og godtgjørelser</t>
  </si>
  <si>
    <t>Sum Fremmed ytelser</t>
  </si>
  <si>
    <t>Kontorkostnader</t>
  </si>
  <si>
    <t>Kostnader styremøter</t>
  </si>
  <si>
    <t>Sum kostnader styre/utvalg</t>
  </si>
  <si>
    <t>Sum andre kostnader</t>
  </si>
  <si>
    <t>Resultat før finansposter</t>
  </si>
  <si>
    <t>Resultat etter finansposter</t>
  </si>
  <si>
    <t>Kontingent EBL, WBF, NBU</t>
  </si>
  <si>
    <t>Sum Internasjonal representasjon</t>
  </si>
  <si>
    <t>Mva kompensasjon</t>
  </si>
  <si>
    <t>Inntekter salg bridgemateriell (netto)</t>
  </si>
  <si>
    <t>Medlemskontingent og lisens</t>
  </si>
  <si>
    <t>Lønnsrelaterte kostnader</t>
  </si>
  <si>
    <t>Arrangementskostnader SM</t>
  </si>
  <si>
    <t>Arrangementskostnader NM klubber</t>
  </si>
  <si>
    <t>Sum turneringskostnader</t>
  </si>
  <si>
    <t>Internasjonal representasjon</t>
  </si>
  <si>
    <t>Antall betalende per år</t>
  </si>
  <si>
    <t>Standard medlem</t>
  </si>
  <si>
    <t>Junior og rekruttmedlem</t>
  </si>
  <si>
    <t>Lisens</t>
  </si>
  <si>
    <t>Kontingentsats per år</t>
  </si>
  <si>
    <t>Klubbmedlemskap</t>
  </si>
  <si>
    <t>Serviceavgifter</t>
  </si>
  <si>
    <t>Turneringer med klubbpoeng</t>
  </si>
  <si>
    <t>Turneringer med forbundspoeng</t>
  </si>
  <si>
    <t>Inntekt Norsk Bridgefestival+Marit Sveaas</t>
  </si>
  <si>
    <t xml:space="preserve">Serviceavgift </t>
  </si>
  <si>
    <t>Styrehonorar/møtegodtgjørelse</t>
  </si>
  <si>
    <t>Inntekt NM Par</t>
  </si>
  <si>
    <t>Totale kostnader NBF</t>
  </si>
  <si>
    <t>Kostnader bridgeting/kretsledermøte/org.dager osv</t>
  </si>
  <si>
    <t>Sum finansposter/ekstern støtte</t>
  </si>
  <si>
    <t>40 (+20)</t>
  </si>
  <si>
    <t>Fast årsverk</t>
  </si>
  <si>
    <t>4 årsverk</t>
  </si>
  <si>
    <t>100.000</t>
  </si>
  <si>
    <t>4,2 årsverk</t>
  </si>
  <si>
    <t>4,5 årsverk</t>
  </si>
  <si>
    <t>* Diverse fremmedytelser er i hovedsak kostnader knyttet til regnskap, revisjon og IT</t>
  </si>
  <si>
    <t>Arrangementskostnader festival + MSIBT</t>
  </si>
  <si>
    <t>40(+20)</t>
  </si>
  <si>
    <t>5,2 årsverk</t>
  </si>
  <si>
    <t>Kommentar</t>
  </si>
  <si>
    <t>Basert på samme antall lag og startkontingent</t>
  </si>
  <si>
    <t>Basert på samme antall par og startkontingent</t>
  </si>
  <si>
    <t>Inntekt diverse turneringer + Funbridge</t>
  </si>
  <si>
    <t>Vanskelig å budsjettere, men baserer oss på samme startkontingent</t>
  </si>
  <si>
    <t>Nettobeløp - overskuddet var ca 190 000 i 2019</t>
  </si>
  <si>
    <t>Basert på grunnlag og samme aktivitetsnivå</t>
  </si>
  <si>
    <t>Sponsorinntekter, men disse går kanskje i sin helhet til MSIBT?</t>
  </si>
  <si>
    <t>Basert på samme omsetning som i dag</t>
  </si>
  <si>
    <t>Erfaringstall</t>
  </si>
  <si>
    <t>Basert på grunnlag og samme kontingent</t>
  </si>
  <si>
    <t>Kan endres vesentlig i henhold til prioriteringer av klasser</t>
  </si>
  <si>
    <t>Inkluderer 500000 i overføring til UBF fra 2021 - mulig det er for lite?</t>
  </si>
  <si>
    <t>Rekruttering NBF</t>
  </si>
  <si>
    <t>Overføring til ungdommens BF</t>
  </si>
  <si>
    <t>Ungdomssatsing landslag</t>
  </si>
  <si>
    <t>Reduserte husleiekostnader fra 2022</t>
  </si>
  <si>
    <t>2024</t>
  </si>
  <si>
    <t>2025</t>
  </si>
  <si>
    <t>I-medlemmer</t>
  </si>
  <si>
    <t>Juniormedlemmer</t>
  </si>
  <si>
    <t>?</t>
  </si>
  <si>
    <t>5,7 årsverk</t>
  </si>
  <si>
    <t>5,5 årsverk</t>
  </si>
  <si>
    <t>Netto inntekt Bridge for Alle</t>
  </si>
  <si>
    <t>Vedtas ikke - fra økonomiplan</t>
  </si>
  <si>
    <t>Div Fremmed ytelser</t>
  </si>
  <si>
    <t>Arrangementskostnader par + diverse turneringer</t>
  </si>
  <si>
    <t>Finansinntekter/utgifter</t>
  </si>
  <si>
    <t>Overføring lønnskostnader fra UBF</t>
  </si>
  <si>
    <t>Norsk Bridgeforbund - Økonomiplan 2022-2025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</si>
</sst>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kr&quot;\ * #,##0.00_ ;_ &quot;kr&quot;\ * \-#,##0.00_ ;_ &quot;kr&quot;\ * &quot;-&quot;??_ ;_ @_ "/>
    <numFmt numFmtId="165" formatCode="_(* #,##0.00_);_(* \(#,##0.00\);_(* &quot;-&quot;??_);_(@_)"/>
    <numFmt numFmtId="166" formatCode="_ &quot;kr&quot;\ * #,##0_ ;_ &quot;kr&quot;\ * \-#,##0_ ;_ &quot;kr&quot;\ * &quot;-&quot;??_ ;_ @_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164" fontId="16" fillId="0" borderId="0" applyFont="0" applyFill="0" applyBorder="0" applyAlignment="0" applyProtection="0"/>
  </cellStyleXfs>
  <cellXfs count="69">
    <xf numFmtId="0" fontId="0" fillId="0" borderId="0" xfId="0"/>
    <xf numFmtId="0" fontId="5" fillId="2" borderId="0" xfId="0" applyFont="1" applyFill="1"/>
    <xf numFmtId="0" fontId="0" fillId="2" borderId="0" xfId="0" applyFill="1"/>
    <xf numFmtId="0" fontId="5" fillId="2" borderId="1" xfId="0" applyFont="1" applyFill="1" applyBorder="1"/>
    <xf numFmtId="0" fontId="6" fillId="2" borderId="1" xfId="0" applyFont="1" applyFill="1" applyBorder="1"/>
    <xf numFmtId="0" fontId="5" fillId="2" borderId="0" xfId="0" applyFont="1" applyFill="1" applyBorder="1"/>
    <xf numFmtId="0" fontId="5" fillId="2" borderId="2" xfId="0" applyFont="1" applyFill="1" applyBorder="1"/>
    <xf numFmtId="0" fontId="6" fillId="2" borderId="3" xfId="0" applyFont="1" applyFill="1" applyBorder="1"/>
    <xf numFmtId="165" fontId="7" fillId="0" borderId="0" xfId="1" applyFont="1"/>
    <xf numFmtId="0" fontId="8" fillId="2" borderId="0" xfId="0" applyFont="1" applyFill="1"/>
    <xf numFmtId="0" fontId="9" fillId="0" borderId="2" xfId="2" applyFont="1" applyBorder="1"/>
    <xf numFmtId="0" fontId="4" fillId="2" borderId="0" xfId="0" applyFont="1" applyFill="1"/>
    <xf numFmtId="0" fontId="10" fillId="2" borderId="0" xfId="0" applyFont="1" applyFill="1" applyBorder="1"/>
    <xf numFmtId="0" fontId="13" fillId="0" borderId="0" xfId="0" applyFont="1" applyBorder="1"/>
    <xf numFmtId="0" fontId="0" fillId="0" borderId="0" xfId="0" applyBorder="1"/>
    <xf numFmtId="0" fontId="15" fillId="0" borderId="0" xfId="0" applyFont="1"/>
    <xf numFmtId="0" fontId="14" fillId="0" borderId="0" xfId="0" applyFont="1" applyBorder="1"/>
    <xf numFmtId="0" fontId="14" fillId="0" borderId="0" xfId="0" applyFont="1" applyFill="1" applyBorder="1"/>
    <xf numFmtId="0" fontId="12" fillId="0" borderId="0" xfId="0" applyFont="1" applyBorder="1"/>
    <xf numFmtId="0" fontId="4" fillId="0" borderId="0" xfId="0" applyFont="1" applyBorder="1" applyAlignment="1">
      <alignment horizontal="right"/>
    </xf>
    <xf numFmtId="0" fontId="9" fillId="0" borderId="2" xfId="2" applyFont="1" applyFill="1" applyBorder="1"/>
    <xf numFmtId="166" fontId="0" fillId="0" borderId="0" xfId="21" applyNumberFormat="1" applyFont="1"/>
    <xf numFmtId="166" fontId="0" fillId="0" borderId="0" xfId="21" applyNumberFormat="1" applyFont="1" applyFill="1"/>
    <xf numFmtId="166" fontId="5" fillId="0" borderId="1" xfId="21" applyNumberFormat="1" applyFont="1" applyFill="1" applyBorder="1"/>
    <xf numFmtId="166" fontId="5" fillId="0" borderId="1" xfId="21" applyNumberFormat="1" applyFont="1" applyBorder="1"/>
    <xf numFmtId="166" fontId="6" fillId="0" borderId="1" xfId="21" applyNumberFormat="1" applyFont="1" applyFill="1" applyBorder="1"/>
    <xf numFmtId="166" fontId="5" fillId="0" borderId="0" xfId="21" applyNumberFormat="1" applyFont="1" applyFill="1" applyBorder="1"/>
    <xf numFmtId="166" fontId="5" fillId="0" borderId="0" xfId="21" applyNumberFormat="1" applyFont="1" applyFill="1"/>
    <xf numFmtId="166" fontId="6" fillId="0" borderId="3" xfId="21" applyNumberFormat="1" applyFont="1" applyFill="1" applyBorder="1"/>
    <xf numFmtId="49" fontId="10" fillId="0" borderId="2" xfId="1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Fill="1" applyBorder="1"/>
    <xf numFmtId="49" fontId="10" fillId="0" borderId="0" xfId="1" applyNumberFormat="1" applyFont="1" applyFill="1" applyBorder="1" applyAlignment="1">
      <alignment horizontal="center"/>
    </xf>
    <xf numFmtId="166" fontId="5" fillId="0" borderId="0" xfId="21" applyNumberFormat="1" applyFont="1" applyBorder="1"/>
    <xf numFmtId="166" fontId="6" fillId="0" borderId="0" xfId="21" applyNumberFormat="1" applyFont="1" applyFill="1" applyBorder="1"/>
    <xf numFmtId="0" fontId="18" fillId="0" borderId="0" xfId="0" applyFont="1" applyAlignment="1">
      <alignment horizontal="center"/>
    </xf>
    <xf numFmtId="0" fontId="1" fillId="0" borderId="2" xfId="2" applyFont="1" applyBorder="1"/>
    <xf numFmtId="0" fontId="9" fillId="0" borderId="4" xfId="2" applyFont="1" applyBorder="1"/>
    <xf numFmtId="0" fontId="9" fillId="0" borderId="5" xfId="2" applyFont="1" applyBorder="1"/>
    <xf numFmtId="0" fontId="9" fillId="0" borderId="5" xfId="2" applyFont="1" applyFill="1" applyBorder="1"/>
    <xf numFmtId="0" fontId="9" fillId="0" borderId="6" xfId="2" applyFont="1" applyFill="1" applyBorder="1"/>
    <xf numFmtId="0" fontId="1" fillId="0" borderId="7" xfId="2" applyFont="1" applyBorder="1"/>
    <xf numFmtId="0" fontId="9" fillId="0" borderId="7" xfId="2" applyFont="1" applyBorder="1"/>
    <xf numFmtId="0" fontId="1" fillId="0" borderId="2" xfId="2" applyFont="1" applyFill="1" applyBorder="1"/>
    <xf numFmtId="0" fontId="1" fillId="0" borderId="8" xfId="2" applyFont="1" applyFill="1" applyBorder="1"/>
    <xf numFmtId="0" fontId="12" fillId="0" borderId="2" xfId="0" applyFont="1" applyBorder="1"/>
    <xf numFmtId="0" fontId="12" fillId="0" borderId="7" xfId="0" applyFont="1" applyBorder="1"/>
    <xf numFmtId="0" fontId="12" fillId="0" borderId="8" xfId="0" applyFont="1" applyBorder="1"/>
    <xf numFmtId="0" fontId="1" fillId="0" borderId="2" xfId="2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" fillId="0" borderId="9" xfId="2" applyFont="1" applyBorder="1"/>
    <xf numFmtId="0" fontId="1" fillId="0" borderId="10" xfId="2" applyFont="1" applyBorder="1" applyAlignment="1">
      <alignment horizontal="right"/>
    </xf>
    <xf numFmtId="0" fontId="12" fillId="0" borderId="10" xfId="0" applyFont="1" applyBorder="1"/>
    <xf numFmtId="0" fontId="12" fillId="0" borderId="11" xfId="0" applyFont="1" applyBorder="1"/>
    <xf numFmtId="0" fontId="14" fillId="0" borderId="2" xfId="0" applyFont="1" applyBorder="1"/>
    <xf numFmtId="0" fontId="14" fillId="0" borderId="8" xfId="0" applyFont="1" applyBorder="1"/>
    <xf numFmtId="0" fontId="1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8" fillId="0" borderId="0" xfId="0" applyFont="1" applyAlignment="1"/>
    <xf numFmtId="166" fontId="17" fillId="21" borderId="0" xfId="21" applyNumberFormat="1" applyFont="1" applyFill="1" applyBorder="1" applyAlignment="1">
      <alignment horizontal="center" wrapText="1"/>
    </xf>
    <xf numFmtId="166" fontId="17" fillId="21" borderId="1" xfId="21" applyNumberFormat="1" applyFont="1" applyFill="1" applyBorder="1" applyAlignment="1">
      <alignment horizontal="center" wrapText="1"/>
    </xf>
    <xf numFmtId="49" fontId="10" fillId="21" borderId="2" xfId="1" applyNumberFormat="1" applyFont="1" applyFill="1" applyBorder="1" applyAlignment="1">
      <alignment horizontal="center"/>
    </xf>
    <xf numFmtId="166" fontId="0" fillId="21" borderId="0" xfId="21" applyNumberFormat="1" applyFont="1" applyFill="1"/>
    <xf numFmtId="166" fontId="5" fillId="21" borderId="1" xfId="21" applyNumberFormat="1" applyFont="1" applyFill="1" applyBorder="1"/>
    <xf numFmtId="166" fontId="6" fillId="21" borderId="1" xfId="21" applyNumberFormat="1" applyFont="1" applyFill="1" applyBorder="1"/>
    <xf numFmtId="166" fontId="5" fillId="21" borderId="0" xfId="21" applyNumberFormat="1" applyFont="1" applyFill="1" applyBorder="1"/>
    <xf numFmtId="166" fontId="5" fillId="21" borderId="0" xfId="21" applyNumberFormat="1" applyFont="1" applyFill="1"/>
    <xf numFmtId="166" fontId="6" fillId="21" borderId="3" xfId="21" applyNumberFormat="1" applyFont="1" applyFill="1" applyBorder="1"/>
  </cellXfs>
  <cellStyles count="22">
    <cellStyle name="20 % - uthevingsfarge 1" xfId="3" xr:uid="{00000000-0005-0000-0000-000000000000}"/>
    <cellStyle name="20 % - uthevingsfarge 2" xfId="4" xr:uid="{00000000-0005-0000-0000-000001000000}"/>
    <cellStyle name="20 % - uthevingsfarge 3" xfId="5" xr:uid="{00000000-0005-0000-0000-000002000000}"/>
    <cellStyle name="20 % - uthevingsfarge 4" xfId="6" xr:uid="{00000000-0005-0000-0000-000003000000}"/>
    <cellStyle name="20 % - uthevingsfarge 5" xfId="7" xr:uid="{00000000-0005-0000-0000-000004000000}"/>
    <cellStyle name="20 % - uthevingsfarge 6" xfId="8" xr:uid="{00000000-0005-0000-0000-000005000000}"/>
    <cellStyle name="40 % - uthevingsfarge 1" xfId="9" xr:uid="{00000000-0005-0000-0000-000006000000}"/>
    <cellStyle name="40 % - uthevingsfarge 2" xfId="10" xr:uid="{00000000-0005-0000-0000-000007000000}"/>
    <cellStyle name="40 % - uthevingsfarge 3" xfId="11" xr:uid="{00000000-0005-0000-0000-000008000000}"/>
    <cellStyle name="40 % - uthevingsfarge 4" xfId="12" xr:uid="{00000000-0005-0000-0000-000009000000}"/>
    <cellStyle name="40 % - uthevingsfarge 5" xfId="13" xr:uid="{00000000-0005-0000-0000-00000A000000}"/>
    <cellStyle name="40 % - uthevingsfarge 6" xfId="14" xr:uid="{00000000-0005-0000-0000-00000B000000}"/>
    <cellStyle name="60 % - uthevingsfarge 1" xfId="15" xr:uid="{00000000-0005-0000-0000-00000C000000}"/>
    <cellStyle name="60 % - uthevingsfarge 2" xfId="16" xr:uid="{00000000-0005-0000-0000-00000D000000}"/>
    <cellStyle name="60 % - uthevingsfarge 3" xfId="17" xr:uid="{00000000-0005-0000-0000-00000E000000}"/>
    <cellStyle name="60 % - uthevingsfarge 4" xfId="18" xr:uid="{00000000-0005-0000-0000-00000F000000}"/>
    <cellStyle name="60 % - uthevingsfarge 5" xfId="19" xr:uid="{00000000-0005-0000-0000-000010000000}"/>
    <cellStyle name="60 % - uthevingsfarge 6" xfId="20" xr:uid="{00000000-0005-0000-0000-000011000000}"/>
    <cellStyle name="Komma" xfId="1" builtinId="3"/>
    <cellStyle name="Normal" xfId="0" builtinId="0"/>
    <cellStyle name="Normal 2" xfId="2" xr:uid="{00000000-0005-0000-0000-000014000000}"/>
    <cellStyle name="Valuta" xfId="2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tabSelected="1" zoomScaleNormal="100" workbookViewId="0">
      <pane ySplit="4" topLeftCell="A5" activePane="bottomLeft" state="frozen"/>
      <selection pane="bottomLeft" activeCell="K53" sqref="K53"/>
    </sheetView>
  </sheetViews>
  <sheetFormatPr baseColWidth="10" defaultRowHeight="13.2" x14ac:dyDescent="0.25"/>
  <cols>
    <col min="1" max="1" width="58.33203125" bestFit="1" customWidth="1"/>
    <col min="2" max="2" width="18" style="21" customWidth="1"/>
    <col min="3" max="3" width="18" style="21" bestFit="1" customWidth="1"/>
    <col min="4" max="4" width="16.33203125" style="21" hidden="1" customWidth="1"/>
    <col min="5" max="7" width="0" hidden="1" customWidth="1"/>
    <col min="8" max="9" width="18" style="21" bestFit="1" customWidth="1"/>
  </cols>
  <sheetData>
    <row r="1" spans="1:9" ht="24.6" x14ac:dyDescent="0.4">
      <c r="A1" s="36" t="s">
        <v>81</v>
      </c>
      <c r="B1" s="36"/>
      <c r="C1" s="36"/>
      <c r="H1"/>
      <c r="I1"/>
    </row>
    <row r="2" spans="1:9" ht="24.6" x14ac:dyDescent="0.4">
      <c r="A2" s="59"/>
      <c r="B2" s="60" t="s">
        <v>76</v>
      </c>
      <c r="C2" s="59"/>
      <c r="H2"/>
      <c r="I2"/>
    </row>
    <row r="3" spans="1:9" ht="17.399999999999999" x14ac:dyDescent="0.3">
      <c r="A3" s="8"/>
      <c r="B3" s="61"/>
    </row>
    <row r="4" spans="1:9" ht="15.6" x14ac:dyDescent="0.3">
      <c r="A4" s="6" t="s">
        <v>0</v>
      </c>
      <c r="B4" s="62">
        <v>2022</v>
      </c>
      <c r="C4" s="29">
        <v>2023</v>
      </c>
      <c r="D4" s="33"/>
      <c r="E4" s="31" t="s">
        <v>51</v>
      </c>
      <c r="H4" s="29" t="s">
        <v>68</v>
      </c>
      <c r="I4" s="29" t="s">
        <v>69</v>
      </c>
    </row>
    <row r="5" spans="1:9" x14ac:dyDescent="0.25">
      <c r="A5" s="2" t="s">
        <v>19</v>
      </c>
      <c r="B5" s="63">
        <v>2789000</v>
      </c>
      <c r="C5" s="22">
        <f>(Grunnlag!J2*Grunnlag!J9)+(Grunnlag!J3*Grunnlag!J10)+(Grunnlag!J4*Grunnlag!J11)+(Grunnlag!J5*Grunnlag!J12)+(Grunnlag!J6*Grunnlag!J13)</f>
        <v>2616000</v>
      </c>
      <c r="D5" s="22">
        <f>(Grunnlag!K2*Grunnlag!K9)+(Grunnlag!K3*Grunnlag!K10)+(Grunnlag!K4*Grunnlag!K11)+(Grunnlag!K5*Grunnlag!K12)+(Grunnlag!K6*Grunnlag!K13)</f>
        <v>2668500</v>
      </c>
      <c r="E5" s="22">
        <f>(Grunnlag!L2*Grunnlag!L9)+(Grunnlag!L3*Grunnlag!L10)+(Grunnlag!L4*Grunnlag!L11)+(Grunnlag!L5*Grunnlag!L12)+(Grunnlag!L6*Grunnlag!L13)</f>
        <v>2721000</v>
      </c>
      <c r="F5" s="22">
        <f>(Grunnlag!M2*Grunnlag!M9)+(Grunnlag!M3*Grunnlag!M10)+(Grunnlag!M4*Grunnlag!M11)+(Grunnlag!M5*Grunnlag!M12)+(Grunnlag!M6*Grunnlag!M13)</f>
        <v>0</v>
      </c>
      <c r="G5" s="22">
        <f>(Grunnlag!N2*Grunnlag!N9)+(Grunnlag!N3*Grunnlag!N10)+(Grunnlag!N4*Grunnlag!N11)+(Grunnlag!N5*Grunnlag!N12)+(Grunnlag!N6*Grunnlag!N13)</f>
        <v>0</v>
      </c>
      <c r="H5" s="22">
        <f>(Grunnlag!K2*Grunnlag!K9)+(Grunnlag!K3*Grunnlag!K10)+(Grunnlag!K4*Grunnlag!K11)+(Grunnlag!K5*Grunnlag!K12)+(Grunnlag!K6*Grunnlag!K13)</f>
        <v>2668500</v>
      </c>
      <c r="I5" s="22">
        <f>(Grunnlag!L2*Grunnlag!L9)+(Grunnlag!L3*Grunnlag!L10)+(Grunnlag!L4*Grunnlag!L11)+(Grunnlag!L5*Grunnlag!L12)+(Grunnlag!L6*Grunnlag!L13)</f>
        <v>2721000</v>
      </c>
    </row>
    <row r="6" spans="1:9" x14ac:dyDescent="0.25">
      <c r="A6" s="9" t="s">
        <v>1</v>
      </c>
      <c r="B6" s="63">
        <v>1500000</v>
      </c>
      <c r="C6" s="22">
        <v>1350000</v>
      </c>
      <c r="D6" s="22"/>
      <c r="E6" s="30" t="s">
        <v>52</v>
      </c>
      <c r="H6" s="22">
        <v>1350000</v>
      </c>
      <c r="I6" s="22">
        <v>1350000</v>
      </c>
    </row>
    <row r="7" spans="1:9" x14ac:dyDescent="0.25">
      <c r="A7" s="2" t="s">
        <v>2</v>
      </c>
      <c r="B7" s="63">
        <v>250000</v>
      </c>
      <c r="C7" s="22">
        <v>250000</v>
      </c>
      <c r="D7" s="22"/>
      <c r="E7" s="30" t="s">
        <v>52</v>
      </c>
      <c r="H7" s="22">
        <v>250000</v>
      </c>
      <c r="I7" s="22">
        <v>250000</v>
      </c>
    </row>
    <row r="8" spans="1:9" x14ac:dyDescent="0.25">
      <c r="A8" s="11" t="s">
        <v>37</v>
      </c>
      <c r="B8" s="63">
        <v>180000</v>
      </c>
      <c r="C8" s="22">
        <v>180000</v>
      </c>
      <c r="D8" s="22"/>
      <c r="E8" s="32" t="s">
        <v>53</v>
      </c>
      <c r="H8" s="22">
        <v>180000</v>
      </c>
      <c r="I8" s="22">
        <v>180000</v>
      </c>
    </row>
    <row r="9" spans="1:9" x14ac:dyDescent="0.25">
      <c r="A9" s="11" t="s">
        <v>54</v>
      </c>
      <c r="B9" s="63">
        <v>150000</v>
      </c>
      <c r="C9" s="22">
        <v>400000</v>
      </c>
      <c r="D9" s="22"/>
      <c r="H9" s="22">
        <v>400000</v>
      </c>
      <c r="I9" s="22">
        <v>400000</v>
      </c>
    </row>
    <row r="10" spans="1:9" x14ac:dyDescent="0.25">
      <c r="A10" s="11" t="s">
        <v>34</v>
      </c>
      <c r="B10" s="63">
        <v>2600000</v>
      </c>
      <c r="C10" s="22">
        <v>2600000</v>
      </c>
      <c r="D10" s="22"/>
      <c r="E10" s="30" t="s">
        <v>55</v>
      </c>
      <c r="H10" s="22">
        <v>2600000</v>
      </c>
      <c r="I10" s="22">
        <v>2600000</v>
      </c>
    </row>
    <row r="11" spans="1:9" x14ac:dyDescent="0.25">
      <c r="A11" s="11" t="s">
        <v>75</v>
      </c>
      <c r="B11" s="63">
        <v>250000</v>
      </c>
      <c r="C11" s="22">
        <v>250000</v>
      </c>
      <c r="D11" s="22"/>
      <c r="E11" s="30" t="s">
        <v>56</v>
      </c>
      <c r="H11" s="22">
        <v>250000</v>
      </c>
      <c r="I11" s="22">
        <v>250000</v>
      </c>
    </row>
    <row r="12" spans="1:9" x14ac:dyDescent="0.25">
      <c r="A12" s="11" t="s">
        <v>35</v>
      </c>
      <c r="B12" s="63">
        <v>4646667</v>
      </c>
      <c r="C12" s="21">
        <v>3500000</v>
      </c>
      <c r="E12" s="30" t="s">
        <v>57</v>
      </c>
      <c r="H12" s="22">
        <v>3800000</v>
      </c>
      <c r="I12" s="21">
        <v>4000000</v>
      </c>
    </row>
    <row r="13" spans="1:9" x14ac:dyDescent="0.25">
      <c r="A13" s="3" t="s">
        <v>3</v>
      </c>
      <c r="B13" s="64">
        <f>SUM(B4:B12)</f>
        <v>12367689</v>
      </c>
      <c r="C13" s="23">
        <f>SUM(C4:C12)</f>
        <v>11148023</v>
      </c>
      <c r="D13" s="26"/>
      <c r="H13" s="23">
        <f>SUM(H4:H12)</f>
        <v>11498500</v>
      </c>
      <c r="I13" s="23">
        <f>SUM(I4:I12)</f>
        <v>11751000</v>
      </c>
    </row>
    <row r="14" spans="1:9" x14ac:dyDescent="0.25">
      <c r="A14" s="2"/>
      <c r="B14" s="63"/>
    </row>
    <row r="15" spans="1:9" x14ac:dyDescent="0.25">
      <c r="A15" s="2" t="s">
        <v>4</v>
      </c>
      <c r="B15" s="63">
        <v>100000</v>
      </c>
      <c r="C15" s="22">
        <v>100000</v>
      </c>
      <c r="D15" s="22"/>
      <c r="E15" s="30" t="s">
        <v>58</v>
      </c>
      <c r="H15" s="22">
        <v>100000</v>
      </c>
      <c r="I15" s="22">
        <v>100000</v>
      </c>
    </row>
    <row r="16" spans="1:9" x14ac:dyDescent="0.25">
      <c r="A16" s="2" t="s">
        <v>18</v>
      </c>
      <c r="B16" s="63">
        <v>350000</v>
      </c>
      <c r="C16" s="22">
        <v>350000</v>
      </c>
      <c r="D16" s="22"/>
      <c r="E16" s="30" t="s">
        <v>59</v>
      </c>
      <c r="H16" s="22">
        <v>350000</v>
      </c>
      <c r="I16" s="22">
        <v>350000</v>
      </c>
    </row>
    <row r="17" spans="1:9" x14ac:dyDescent="0.25">
      <c r="A17" s="3" t="s">
        <v>5</v>
      </c>
      <c r="B17" s="64">
        <f t="shared" ref="B17:C17" si="0">SUM(B15:B16)</f>
        <v>450000</v>
      </c>
      <c r="C17" s="24">
        <f t="shared" si="0"/>
        <v>450000</v>
      </c>
      <c r="D17" s="34"/>
      <c r="H17" s="24">
        <f t="shared" ref="H17:I17" si="1">SUM(H15:H16)</f>
        <v>450000</v>
      </c>
      <c r="I17" s="24">
        <f t="shared" si="1"/>
        <v>450000</v>
      </c>
    </row>
    <row r="18" spans="1:9" x14ac:dyDescent="0.25">
      <c r="A18" s="2"/>
      <c r="B18" s="63"/>
    </row>
    <row r="19" spans="1:9" x14ac:dyDescent="0.25">
      <c r="A19" s="2"/>
      <c r="B19" s="63"/>
    </row>
    <row r="20" spans="1:9" ht="13.8" x14ac:dyDescent="0.25">
      <c r="A20" s="4" t="s">
        <v>6</v>
      </c>
      <c r="B20" s="65">
        <f>+B13+B17</f>
        <v>12817689</v>
      </c>
      <c r="C20" s="25">
        <f>+C13+C17</f>
        <v>11598023</v>
      </c>
      <c r="D20" s="35"/>
      <c r="H20" s="25">
        <f>+H13+H17</f>
        <v>11948500</v>
      </c>
      <c r="I20" s="25">
        <f>+I13+I17</f>
        <v>12201000</v>
      </c>
    </row>
    <row r="21" spans="1:9" x14ac:dyDescent="0.25">
      <c r="A21" s="2"/>
      <c r="B21" s="63"/>
    </row>
    <row r="22" spans="1:9" x14ac:dyDescent="0.25">
      <c r="A22" s="2" t="s">
        <v>20</v>
      </c>
      <c r="B22" s="63">
        <v>4602332</v>
      </c>
      <c r="C22" s="21">
        <v>3800000</v>
      </c>
      <c r="E22" s="30"/>
      <c r="H22" s="21">
        <v>3900000</v>
      </c>
      <c r="I22" s="21">
        <v>4000000</v>
      </c>
    </row>
    <row r="23" spans="1:9" x14ac:dyDescent="0.25">
      <c r="A23" s="11" t="s">
        <v>80</v>
      </c>
      <c r="B23" s="63">
        <v>-300000</v>
      </c>
      <c r="E23" s="30"/>
    </row>
    <row r="24" spans="1:9" x14ac:dyDescent="0.25">
      <c r="A24" s="3" t="s">
        <v>7</v>
      </c>
      <c r="B24" s="64">
        <v>4302332</v>
      </c>
      <c r="C24" s="23">
        <f>SUM(C22:C22)</f>
        <v>3800000</v>
      </c>
      <c r="D24" s="26"/>
      <c r="H24" s="23">
        <f>SUM(H22:H22)</f>
        <v>3900000</v>
      </c>
      <c r="I24" s="23">
        <f>SUM(I22:I22)</f>
        <v>4000000</v>
      </c>
    </row>
    <row r="25" spans="1:9" x14ac:dyDescent="0.25">
      <c r="A25" s="2"/>
      <c r="B25" s="63"/>
    </row>
    <row r="26" spans="1:9" x14ac:dyDescent="0.25">
      <c r="A26" s="11" t="s">
        <v>77</v>
      </c>
      <c r="B26" s="63">
        <v>1300000</v>
      </c>
      <c r="C26" s="22">
        <v>1200000</v>
      </c>
      <c r="D26" s="22"/>
      <c r="E26" s="15" t="s">
        <v>47</v>
      </c>
      <c r="H26" s="22">
        <v>1200000</v>
      </c>
      <c r="I26" s="22">
        <v>1200000</v>
      </c>
    </row>
    <row r="27" spans="1:9" x14ac:dyDescent="0.25">
      <c r="A27" s="3" t="s">
        <v>8</v>
      </c>
      <c r="B27" s="64">
        <f t="shared" ref="B27:C27" si="2">SUM(B26)</f>
        <v>1300000</v>
      </c>
      <c r="C27" s="23">
        <f t="shared" si="2"/>
        <v>1200000</v>
      </c>
      <c r="D27" s="26"/>
      <c r="H27" s="23">
        <f t="shared" ref="H27:I27" si="3">SUM(H26)</f>
        <v>1200000</v>
      </c>
      <c r="I27" s="23">
        <f t="shared" si="3"/>
        <v>1200000</v>
      </c>
    </row>
    <row r="28" spans="1:9" x14ac:dyDescent="0.25">
      <c r="A28" s="2"/>
      <c r="B28" s="63"/>
    </row>
    <row r="29" spans="1:9" x14ac:dyDescent="0.25">
      <c r="A29" s="2" t="s">
        <v>21</v>
      </c>
      <c r="B29" s="63">
        <v>1200000</v>
      </c>
      <c r="C29" s="22">
        <v>1100000</v>
      </c>
      <c r="D29" s="22"/>
      <c r="E29" s="30" t="s">
        <v>60</v>
      </c>
      <c r="H29" s="22">
        <v>1100000</v>
      </c>
      <c r="I29" s="22">
        <v>1100000</v>
      </c>
    </row>
    <row r="30" spans="1:9" x14ac:dyDescent="0.25">
      <c r="A30" s="11" t="s">
        <v>78</v>
      </c>
      <c r="B30" s="63">
        <v>250000</v>
      </c>
      <c r="C30" s="22">
        <v>250000</v>
      </c>
      <c r="D30" s="22"/>
      <c r="E30" s="30" t="s">
        <v>60</v>
      </c>
      <c r="H30" s="22">
        <v>250000</v>
      </c>
      <c r="I30" s="22">
        <v>250000</v>
      </c>
    </row>
    <row r="31" spans="1:9" x14ac:dyDescent="0.25">
      <c r="A31" s="11" t="s">
        <v>48</v>
      </c>
      <c r="B31" s="63">
        <v>2400000</v>
      </c>
      <c r="C31" s="22">
        <v>2400000</v>
      </c>
      <c r="D31" s="22"/>
      <c r="E31" s="30" t="s">
        <v>60</v>
      </c>
      <c r="H31" s="22">
        <v>2400000</v>
      </c>
      <c r="I31" s="22">
        <v>2400000</v>
      </c>
    </row>
    <row r="32" spans="1:9" x14ac:dyDescent="0.25">
      <c r="A32" s="2" t="s">
        <v>22</v>
      </c>
      <c r="B32" s="63">
        <v>220000</v>
      </c>
      <c r="C32" s="22">
        <v>150000</v>
      </c>
      <c r="D32" s="22"/>
      <c r="E32" s="30" t="s">
        <v>60</v>
      </c>
      <c r="H32" s="22">
        <v>150000</v>
      </c>
      <c r="I32" s="22">
        <v>150000</v>
      </c>
    </row>
    <row r="33" spans="1:9" x14ac:dyDescent="0.25">
      <c r="A33" s="3" t="s">
        <v>23</v>
      </c>
      <c r="B33" s="64">
        <f t="shared" ref="B33:C33" si="4">SUM(B29:B32)</f>
        <v>4070000</v>
      </c>
      <c r="C33" s="23">
        <f t="shared" si="4"/>
        <v>3900000</v>
      </c>
      <c r="D33" s="26"/>
      <c r="H33" s="23">
        <f t="shared" ref="H33:I33" si="5">SUM(H29:H32)</f>
        <v>3900000</v>
      </c>
      <c r="I33" s="23">
        <f t="shared" si="5"/>
        <v>3900000</v>
      </c>
    </row>
    <row r="34" spans="1:9" x14ac:dyDescent="0.25">
      <c r="A34" s="2"/>
      <c r="B34" s="63"/>
    </row>
    <row r="35" spans="1:9" x14ac:dyDescent="0.25">
      <c r="A35" s="2" t="s">
        <v>15</v>
      </c>
      <c r="B35" s="63">
        <v>200000</v>
      </c>
      <c r="C35" s="22">
        <v>180000</v>
      </c>
      <c r="D35" s="22"/>
      <c r="E35" s="30" t="s">
        <v>61</v>
      </c>
      <c r="H35" s="22">
        <v>180000</v>
      </c>
      <c r="I35" s="22">
        <v>180000</v>
      </c>
    </row>
    <row r="36" spans="1:9" x14ac:dyDescent="0.25">
      <c r="A36" s="2" t="s">
        <v>24</v>
      </c>
      <c r="B36" s="63">
        <v>550000</v>
      </c>
      <c r="C36" s="22">
        <v>1100000</v>
      </c>
      <c r="D36" s="22"/>
      <c r="E36" s="30" t="s">
        <v>62</v>
      </c>
      <c r="H36" s="22">
        <v>1100000</v>
      </c>
      <c r="I36" s="22">
        <v>1100000</v>
      </c>
    </row>
    <row r="37" spans="1:9" x14ac:dyDescent="0.25">
      <c r="A37" s="3" t="s">
        <v>16</v>
      </c>
      <c r="B37" s="64">
        <f t="shared" ref="B37:C37" si="6">SUM(B35:B36)</f>
        <v>750000</v>
      </c>
      <c r="C37" s="23">
        <f t="shared" si="6"/>
        <v>1280000</v>
      </c>
      <c r="D37" s="26"/>
      <c r="H37" s="23">
        <f t="shared" ref="H37:I37" si="7">SUM(H35:H36)</f>
        <v>1280000</v>
      </c>
      <c r="I37" s="23">
        <f t="shared" si="7"/>
        <v>1280000</v>
      </c>
    </row>
    <row r="38" spans="1:9" x14ac:dyDescent="0.25">
      <c r="A38" s="2"/>
      <c r="B38" s="63"/>
    </row>
    <row r="39" spans="1:9" x14ac:dyDescent="0.25">
      <c r="A39" s="3" t="s">
        <v>9</v>
      </c>
      <c r="B39" s="64">
        <v>1150000</v>
      </c>
      <c r="C39" s="23">
        <v>1000000</v>
      </c>
      <c r="D39" s="26"/>
      <c r="E39" s="30" t="s">
        <v>67</v>
      </c>
      <c r="H39" s="23">
        <v>1000000</v>
      </c>
      <c r="I39" s="23">
        <v>1000000</v>
      </c>
    </row>
    <row r="40" spans="1:9" x14ac:dyDescent="0.25">
      <c r="A40" s="2"/>
      <c r="B40" s="63"/>
    </row>
    <row r="41" spans="1:9" x14ac:dyDescent="0.25">
      <c r="A41" s="2" t="s">
        <v>10</v>
      </c>
      <c r="B41" s="63">
        <v>150000</v>
      </c>
      <c r="C41" s="22">
        <v>150000</v>
      </c>
      <c r="D41" s="22"/>
      <c r="H41" s="22">
        <v>150000</v>
      </c>
      <c r="I41" s="22">
        <v>150000</v>
      </c>
    </row>
    <row r="42" spans="1:9" x14ac:dyDescent="0.25">
      <c r="A42" s="11" t="s">
        <v>36</v>
      </c>
      <c r="B42" s="63">
        <v>100000</v>
      </c>
      <c r="C42" s="22">
        <v>100000</v>
      </c>
      <c r="D42" s="22"/>
      <c r="H42" s="22">
        <v>100000</v>
      </c>
      <c r="I42" s="22">
        <v>100000</v>
      </c>
    </row>
    <row r="43" spans="1:9" x14ac:dyDescent="0.25">
      <c r="A43" s="11" t="s">
        <v>39</v>
      </c>
      <c r="B43" s="63">
        <v>150000</v>
      </c>
      <c r="C43" s="22">
        <v>150000</v>
      </c>
      <c r="D43" s="22"/>
      <c r="H43" s="22">
        <v>150000</v>
      </c>
      <c r="I43" s="22">
        <v>150000</v>
      </c>
    </row>
    <row r="44" spans="1:9" x14ac:dyDescent="0.25">
      <c r="A44" s="3" t="s">
        <v>11</v>
      </c>
      <c r="B44" s="64">
        <f t="shared" ref="B44:C44" si="8">SUM(B41:B43)</f>
        <v>400000</v>
      </c>
      <c r="C44" s="23">
        <f t="shared" si="8"/>
        <v>400000</v>
      </c>
      <c r="D44" s="26"/>
      <c r="H44" s="23">
        <f t="shared" ref="H44:I44" si="9">SUM(H41:H43)</f>
        <v>400000</v>
      </c>
      <c r="I44" s="23">
        <f t="shared" si="9"/>
        <v>400000</v>
      </c>
    </row>
    <row r="45" spans="1:9" x14ac:dyDescent="0.25">
      <c r="A45" s="2"/>
      <c r="B45" s="63"/>
    </row>
    <row r="46" spans="1:9" x14ac:dyDescent="0.25">
      <c r="A46" s="2"/>
      <c r="B46" s="63"/>
    </row>
    <row r="47" spans="1:9" x14ac:dyDescent="0.25">
      <c r="A47" s="2" t="s">
        <v>64</v>
      </c>
      <c r="B47" s="63">
        <v>500000</v>
      </c>
      <c r="C47" s="22">
        <v>700000</v>
      </c>
      <c r="D47" s="22"/>
      <c r="E47" s="30" t="s">
        <v>63</v>
      </c>
      <c r="H47" s="22">
        <v>700000</v>
      </c>
      <c r="I47" s="22">
        <v>700000</v>
      </c>
    </row>
    <row r="48" spans="1:9" x14ac:dyDescent="0.25">
      <c r="A48" s="2" t="s">
        <v>65</v>
      </c>
      <c r="B48" s="63">
        <v>500000</v>
      </c>
      <c r="C48" s="22">
        <v>0</v>
      </c>
      <c r="D48" s="22"/>
      <c r="E48" s="30"/>
      <c r="H48" s="22">
        <v>0</v>
      </c>
      <c r="I48" s="22">
        <v>0</v>
      </c>
    </row>
    <row r="49" spans="1:9" x14ac:dyDescent="0.25">
      <c r="A49" s="2" t="s">
        <v>66</v>
      </c>
      <c r="B49" s="63">
        <v>350000</v>
      </c>
      <c r="C49" s="22">
        <v>0</v>
      </c>
      <c r="D49" s="22"/>
      <c r="E49" s="30"/>
      <c r="H49" s="22">
        <v>0</v>
      </c>
      <c r="I49" s="22">
        <v>0</v>
      </c>
    </row>
    <row r="50" spans="1:9" x14ac:dyDescent="0.25">
      <c r="A50" s="3" t="s">
        <v>12</v>
      </c>
      <c r="B50" s="64">
        <f>SUM(B47:B49)</f>
        <v>1350000</v>
      </c>
      <c r="C50" s="23">
        <f>SUM(C47:C49)</f>
        <v>700000</v>
      </c>
      <c r="D50" s="26"/>
      <c r="H50" s="23">
        <f>SUM(H47:H49)</f>
        <v>700000</v>
      </c>
      <c r="I50" s="23">
        <f>SUM(I47:I49)</f>
        <v>700000</v>
      </c>
    </row>
    <row r="51" spans="1:9" x14ac:dyDescent="0.25">
      <c r="A51" s="5"/>
      <c r="B51" s="63"/>
    </row>
    <row r="52" spans="1:9" ht="15.6" x14ac:dyDescent="0.3">
      <c r="A52" s="12" t="s">
        <v>38</v>
      </c>
      <c r="B52" s="66">
        <f>B24+B27+B33+B37+B39+B44+B50</f>
        <v>13322332</v>
      </c>
      <c r="C52" s="26">
        <f>C24+C27+C33+C37+C39+C44+C50</f>
        <v>12280000</v>
      </c>
      <c r="D52" s="26"/>
      <c r="H52" s="26">
        <f>H24+H27+H33+H37+H39+H44+H50</f>
        <v>12380000</v>
      </c>
      <c r="I52" s="26">
        <f>I24+I27+I33+I37+I39+I44+I50</f>
        <v>12480000</v>
      </c>
    </row>
    <row r="53" spans="1:9" x14ac:dyDescent="0.25">
      <c r="A53" s="2"/>
      <c r="B53" s="63"/>
    </row>
    <row r="54" spans="1:9" x14ac:dyDescent="0.25">
      <c r="A54" s="1" t="s">
        <v>13</v>
      </c>
      <c r="B54" s="67">
        <f>-B20+B24+B27+B33+B37+B39+B44++B50</f>
        <v>504643</v>
      </c>
      <c r="C54" s="27">
        <f>-C20+C24+C27+C33+C37+C39+C44++C50</f>
        <v>681977</v>
      </c>
      <c r="D54" s="27"/>
      <c r="H54" s="27">
        <f>-H20+H24+H27+H33+H37+H39+H44++H50</f>
        <v>431500</v>
      </c>
      <c r="I54" s="27">
        <f>-I20+I24+I27+I33+I37+I39+I44++I50</f>
        <v>279000</v>
      </c>
    </row>
    <row r="55" spans="1:9" x14ac:dyDescent="0.25">
      <c r="A55" s="2"/>
      <c r="B55" s="63"/>
    </row>
    <row r="56" spans="1:9" x14ac:dyDescent="0.25">
      <c r="A56" s="2" t="s">
        <v>17</v>
      </c>
      <c r="B56" s="63">
        <v>600000</v>
      </c>
      <c r="C56" s="22">
        <v>600000</v>
      </c>
      <c r="D56" s="22"/>
      <c r="H56" s="22">
        <v>600000</v>
      </c>
      <c r="I56" s="22">
        <v>600000</v>
      </c>
    </row>
    <row r="57" spans="1:9" x14ac:dyDescent="0.25">
      <c r="A57" s="11" t="s">
        <v>79</v>
      </c>
      <c r="B57" s="63">
        <v>50000</v>
      </c>
      <c r="C57" s="22">
        <v>10000</v>
      </c>
      <c r="D57" s="22"/>
      <c r="H57" s="22">
        <v>20000</v>
      </c>
      <c r="I57" s="22">
        <v>30000</v>
      </c>
    </row>
    <row r="58" spans="1:9" x14ac:dyDescent="0.25">
      <c r="A58" s="3" t="s">
        <v>40</v>
      </c>
      <c r="B58" s="64">
        <f>SUM(B56:B57)</f>
        <v>650000</v>
      </c>
      <c r="C58" s="23">
        <f>SUM(C56:C57)</f>
        <v>610000</v>
      </c>
      <c r="D58" s="26"/>
      <c r="H58" s="23">
        <f>SUM(H56:H57)</f>
        <v>620000</v>
      </c>
      <c r="I58" s="23">
        <f>SUM(I56:I57)</f>
        <v>630000</v>
      </c>
    </row>
    <row r="59" spans="1:9" x14ac:dyDescent="0.25">
      <c r="A59" s="5"/>
      <c r="B59" s="63"/>
    </row>
    <row r="60" spans="1:9" x14ac:dyDescent="0.25">
      <c r="A60" s="5"/>
      <c r="B60" s="63"/>
    </row>
    <row r="61" spans="1:9" ht="14.4" thickBot="1" x14ac:dyDescent="0.3">
      <c r="A61" s="7" t="s">
        <v>14</v>
      </c>
      <c r="B61" s="68">
        <f>B54-B58</f>
        <v>-145357</v>
      </c>
      <c r="C61" s="28">
        <f>C54-C58</f>
        <v>71977</v>
      </c>
      <c r="D61" s="35"/>
      <c r="H61" s="28">
        <f>H54-H58</f>
        <v>-188500</v>
      </c>
      <c r="I61" s="28">
        <f>I54-I58</f>
        <v>-351000</v>
      </c>
    </row>
    <row r="63" spans="1:9" x14ac:dyDescent="0.25">
      <c r="A63" s="15"/>
    </row>
  </sheetData>
  <mergeCells count="2">
    <mergeCell ref="A1:C1"/>
    <mergeCell ref="B2:B3"/>
  </mergeCells>
  <phoneticPr fontId="0" type="noConversion"/>
  <pageMargins left="0.78740157499999996" right="0.78740157499999996" top="0.984251969" bottom="0.984251969" header="0.5" footer="0.5"/>
  <pageSetup paperSize="9" scale="56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zoomScale="130" zoomScaleNormal="130" workbookViewId="0">
      <selection activeCell="L21" sqref="L21"/>
    </sheetView>
  </sheetViews>
  <sheetFormatPr baseColWidth="10" defaultRowHeight="13.2" x14ac:dyDescent="0.25"/>
  <cols>
    <col min="1" max="1" width="30.33203125" bestFit="1" customWidth="1"/>
    <col min="2" max="6" width="0" hidden="1" customWidth="1"/>
  </cols>
  <sheetData>
    <row r="1" spans="1:12" ht="18" x14ac:dyDescent="0.35">
      <c r="A1" s="38" t="s">
        <v>25</v>
      </c>
      <c r="B1" s="39">
        <v>2015</v>
      </c>
      <c r="C1" s="39">
        <v>2016</v>
      </c>
      <c r="D1" s="39">
        <v>2017</v>
      </c>
      <c r="E1" s="39">
        <v>2018</v>
      </c>
      <c r="F1" s="39">
        <v>2019</v>
      </c>
      <c r="G1" s="39">
        <v>2020</v>
      </c>
      <c r="H1" s="39">
        <v>2021</v>
      </c>
      <c r="I1" s="40">
        <v>2022</v>
      </c>
      <c r="J1" s="40">
        <v>2023</v>
      </c>
      <c r="K1" s="40">
        <v>2024</v>
      </c>
      <c r="L1" s="41">
        <v>2025</v>
      </c>
    </row>
    <row r="2" spans="1:12" ht="14.4" x14ac:dyDescent="0.3">
      <c r="A2" s="42" t="s">
        <v>30</v>
      </c>
      <c r="B2" s="37">
        <v>380</v>
      </c>
      <c r="C2" s="37">
        <v>329</v>
      </c>
      <c r="D2" s="37">
        <v>320</v>
      </c>
      <c r="E2" s="37">
        <v>310</v>
      </c>
      <c r="F2" s="37">
        <v>300</v>
      </c>
      <c r="G2" s="37">
        <v>290</v>
      </c>
      <c r="H2" s="37">
        <v>280</v>
      </c>
      <c r="I2" s="44">
        <v>280</v>
      </c>
      <c r="J2" s="44">
        <v>290</v>
      </c>
      <c r="K2" s="44">
        <v>290</v>
      </c>
      <c r="L2" s="45">
        <v>290</v>
      </c>
    </row>
    <row r="3" spans="1:12" ht="14.4" x14ac:dyDescent="0.3">
      <c r="A3" s="42" t="s">
        <v>26</v>
      </c>
      <c r="B3" s="37">
        <v>8500</v>
      </c>
      <c r="C3" s="37">
        <v>8600</v>
      </c>
      <c r="D3" s="37">
        <v>8600</v>
      </c>
      <c r="E3" s="37">
        <v>8700</v>
      </c>
      <c r="F3" s="37">
        <v>8400</v>
      </c>
      <c r="G3" s="37">
        <v>8400</v>
      </c>
      <c r="H3" s="37">
        <v>8400</v>
      </c>
      <c r="I3" s="44">
        <v>7500</v>
      </c>
      <c r="J3" s="44">
        <v>7800</v>
      </c>
      <c r="K3" s="44">
        <v>8000</v>
      </c>
      <c r="L3" s="45">
        <v>8200</v>
      </c>
    </row>
    <row r="4" spans="1:12" ht="14.4" x14ac:dyDescent="0.3">
      <c r="A4" s="42" t="s">
        <v>70</v>
      </c>
      <c r="B4" s="37"/>
      <c r="C4" s="37"/>
      <c r="D4" s="37"/>
      <c r="E4" s="37"/>
      <c r="F4" s="37"/>
      <c r="G4" s="37"/>
      <c r="H4" s="37"/>
      <c r="I4" s="44">
        <v>500</v>
      </c>
      <c r="J4" s="44">
        <v>600</v>
      </c>
      <c r="K4" s="46">
        <v>600</v>
      </c>
      <c r="L4" s="45">
        <v>600</v>
      </c>
    </row>
    <row r="5" spans="1:12" ht="14.4" x14ac:dyDescent="0.3">
      <c r="A5" s="42" t="s">
        <v>71</v>
      </c>
      <c r="B5" s="37">
        <v>700</v>
      </c>
      <c r="C5" s="37">
        <v>800</v>
      </c>
      <c r="D5" s="37">
        <v>900</v>
      </c>
      <c r="E5" s="37">
        <v>900</v>
      </c>
      <c r="F5" s="37">
        <v>700</v>
      </c>
      <c r="G5" s="37">
        <v>800</v>
      </c>
      <c r="H5" s="37">
        <v>900</v>
      </c>
      <c r="I5" s="44">
        <v>350</v>
      </c>
      <c r="J5" s="44">
        <v>400</v>
      </c>
      <c r="K5" s="44">
        <v>450</v>
      </c>
      <c r="L5" s="45">
        <v>500</v>
      </c>
    </row>
    <row r="6" spans="1:12" ht="14.4" x14ac:dyDescent="0.3">
      <c r="A6" s="42" t="s">
        <v>28</v>
      </c>
      <c r="B6" s="37">
        <v>350</v>
      </c>
      <c r="C6" s="37">
        <v>300</v>
      </c>
      <c r="D6" s="37">
        <v>300</v>
      </c>
      <c r="E6" s="37">
        <v>300</v>
      </c>
      <c r="F6" s="37">
        <v>300</v>
      </c>
      <c r="G6" s="37">
        <v>300</v>
      </c>
      <c r="H6" s="37">
        <v>300</v>
      </c>
      <c r="I6" s="44">
        <v>300</v>
      </c>
      <c r="J6" s="44">
        <v>300</v>
      </c>
      <c r="K6" s="44">
        <v>300</v>
      </c>
      <c r="L6" s="45">
        <v>300</v>
      </c>
    </row>
    <row r="7" spans="1:12" ht="13.8" x14ac:dyDescent="0.3">
      <c r="A7" s="47"/>
      <c r="B7" s="46"/>
      <c r="C7" s="46"/>
      <c r="D7" s="46"/>
      <c r="E7" s="46"/>
      <c r="F7" s="46"/>
      <c r="G7" s="46"/>
      <c r="H7" s="46"/>
      <c r="I7" s="46"/>
      <c r="J7" s="46"/>
      <c r="K7" s="46"/>
      <c r="L7" s="48"/>
    </row>
    <row r="8" spans="1:12" ht="18" x14ac:dyDescent="0.35">
      <c r="A8" s="43" t="s">
        <v>29</v>
      </c>
      <c r="B8" s="10">
        <v>2015</v>
      </c>
      <c r="C8" s="10">
        <v>2016</v>
      </c>
      <c r="D8" s="10">
        <v>2017</v>
      </c>
      <c r="E8" s="10">
        <v>2018</v>
      </c>
      <c r="F8" s="10">
        <v>2019</v>
      </c>
      <c r="G8" s="10">
        <v>2020</v>
      </c>
      <c r="H8" s="10">
        <v>2021</v>
      </c>
      <c r="I8" s="20">
        <v>2022</v>
      </c>
      <c r="J8" s="20">
        <v>2023</v>
      </c>
      <c r="K8" s="55">
        <v>2024</v>
      </c>
      <c r="L8" s="56">
        <v>2025</v>
      </c>
    </row>
    <row r="9" spans="1:12" ht="14.4" x14ac:dyDescent="0.3">
      <c r="A9" s="42" t="s">
        <v>30</v>
      </c>
      <c r="B9" s="37">
        <v>1000</v>
      </c>
      <c r="C9" s="37">
        <v>1100</v>
      </c>
      <c r="D9" s="37">
        <v>1100</v>
      </c>
      <c r="E9" s="37">
        <v>1100</v>
      </c>
      <c r="F9" s="37">
        <v>1200</v>
      </c>
      <c r="G9" s="37">
        <v>1200</v>
      </c>
      <c r="H9" s="37">
        <v>1300</v>
      </c>
      <c r="I9" s="44">
        <v>1300</v>
      </c>
      <c r="J9" s="44">
        <v>1400</v>
      </c>
      <c r="K9" s="46">
        <v>1400</v>
      </c>
      <c r="L9" s="48">
        <v>1400</v>
      </c>
    </row>
    <row r="10" spans="1:12" ht="14.4" x14ac:dyDescent="0.3">
      <c r="A10" s="42" t="s">
        <v>26</v>
      </c>
      <c r="B10" s="37">
        <v>200</v>
      </c>
      <c r="C10" s="37">
        <v>220</v>
      </c>
      <c r="D10" s="37">
        <v>220</v>
      </c>
      <c r="E10" s="37">
        <v>240</v>
      </c>
      <c r="F10" s="37">
        <v>240</v>
      </c>
      <c r="G10" s="37">
        <v>240</v>
      </c>
      <c r="H10" s="37">
        <v>250</v>
      </c>
      <c r="I10" s="44">
        <v>250</v>
      </c>
      <c r="J10" s="44">
        <v>250</v>
      </c>
      <c r="K10" s="46">
        <v>250</v>
      </c>
      <c r="L10" s="48">
        <v>250</v>
      </c>
    </row>
    <row r="11" spans="1:12" ht="14.4" x14ac:dyDescent="0.3">
      <c r="A11" s="42" t="s">
        <v>70</v>
      </c>
      <c r="B11" s="37"/>
      <c r="C11" s="37"/>
      <c r="D11" s="37"/>
      <c r="E11" s="37"/>
      <c r="F11" s="37"/>
      <c r="G11" s="37">
        <v>100</v>
      </c>
      <c r="H11" s="37">
        <v>100</v>
      </c>
      <c r="I11" s="44">
        <v>100</v>
      </c>
      <c r="J11" s="44">
        <v>100</v>
      </c>
      <c r="K11" s="46">
        <v>100</v>
      </c>
      <c r="L11" s="48">
        <v>100</v>
      </c>
    </row>
    <row r="12" spans="1:12" ht="14.4" x14ac:dyDescent="0.3">
      <c r="A12" s="42" t="s">
        <v>27</v>
      </c>
      <c r="B12" s="37">
        <v>100</v>
      </c>
      <c r="C12" s="37">
        <v>100</v>
      </c>
      <c r="D12" s="37">
        <v>100</v>
      </c>
      <c r="E12" s="37">
        <v>100</v>
      </c>
      <c r="F12" s="37">
        <v>100</v>
      </c>
      <c r="G12" s="37">
        <v>50</v>
      </c>
      <c r="H12" s="37">
        <v>50</v>
      </c>
      <c r="I12" s="44">
        <v>50</v>
      </c>
      <c r="J12" s="44">
        <v>50</v>
      </c>
      <c r="K12" s="46">
        <v>50</v>
      </c>
      <c r="L12" s="48">
        <v>50</v>
      </c>
    </row>
    <row r="13" spans="1:12" ht="14.4" x14ac:dyDescent="0.3">
      <c r="A13" s="42" t="s">
        <v>28</v>
      </c>
      <c r="B13" s="37">
        <v>500</v>
      </c>
      <c r="C13" s="37">
        <v>550</v>
      </c>
      <c r="D13" s="37">
        <v>550</v>
      </c>
      <c r="E13" s="37">
        <v>550</v>
      </c>
      <c r="F13" s="37">
        <v>600</v>
      </c>
      <c r="G13" s="37">
        <v>600</v>
      </c>
      <c r="H13" s="37">
        <v>600</v>
      </c>
      <c r="I13" s="44">
        <v>600</v>
      </c>
      <c r="J13" s="44">
        <v>600</v>
      </c>
      <c r="K13" s="46">
        <v>600</v>
      </c>
      <c r="L13" s="48">
        <v>600</v>
      </c>
    </row>
    <row r="14" spans="1:12" ht="13.8" x14ac:dyDescent="0.3">
      <c r="A14" s="47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8"/>
    </row>
    <row r="15" spans="1:12" ht="18" x14ac:dyDescent="0.35">
      <c r="A15" s="43" t="s">
        <v>31</v>
      </c>
      <c r="B15" s="10">
        <v>2015</v>
      </c>
      <c r="C15" s="10">
        <v>2016</v>
      </c>
      <c r="D15" s="10">
        <v>2017</v>
      </c>
      <c r="E15" s="10">
        <v>2018</v>
      </c>
      <c r="F15" s="10">
        <v>2019</v>
      </c>
      <c r="G15" s="10">
        <v>2020</v>
      </c>
      <c r="H15" s="10">
        <v>2021</v>
      </c>
      <c r="I15" s="20">
        <v>2022</v>
      </c>
      <c r="J15" s="20">
        <v>2023</v>
      </c>
      <c r="K15" s="55">
        <v>2024</v>
      </c>
      <c r="L15" s="56">
        <v>2025</v>
      </c>
    </row>
    <row r="16" spans="1:12" ht="14.4" x14ac:dyDescent="0.3">
      <c r="A16" s="42" t="s">
        <v>32</v>
      </c>
      <c r="B16" s="37">
        <v>12</v>
      </c>
      <c r="C16" s="37">
        <v>12</v>
      </c>
      <c r="D16" s="37">
        <v>13</v>
      </c>
      <c r="E16" s="37">
        <v>15</v>
      </c>
      <c r="F16" s="37">
        <v>15</v>
      </c>
      <c r="G16" s="37">
        <v>16</v>
      </c>
      <c r="H16" s="37">
        <v>17</v>
      </c>
      <c r="I16" s="46">
        <v>17</v>
      </c>
      <c r="J16" s="57" t="s">
        <v>72</v>
      </c>
      <c r="K16" s="57" t="s">
        <v>72</v>
      </c>
      <c r="L16" s="58" t="s">
        <v>72</v>
      </c>
    </row>
    <row r="17" spans="1:12" ht="14.4" x14ac:dyDescent="0.3">
      <c r="A17" s="42" t="s">
        <v>33</v>
      </c>
      <c r="B17" s="49" t="s">
        <v>41</v>
      </c>
      <c r="C17" s="49" t="s">
        <v>41</v>
      </c>
      <c r="D17" s="49" t="s">
        <v>41</v>
      </c>
      <c r="E17" s="49" t="s">
        <v>41</v>
      </c>
      <c r="F17" s="49" t="s">
        <v>41</v>
      </c>
      <c r="G17" s="49" t="s">
        <v>41</v>
      </c>
      <c r="H17" s="49" t="s">
        <v>41</v>
      </c>
      <c r="I17" s="50" t="s">
        <v>49</v>
      </c>
      <c r="J17" s="57" t="s">
        <v>72</v>
      </c>
      <c r="K17" s="57" t="s">
        <v>72</v>
      </c>
      <c r="L17" s="58" t="s">
        <v>72</v>
      </c>
    </row>
    <row r="18" spans="1:12" ht="13.8" x14ac:dyDescent="0.3">
      <c r="A18" s="47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8"/>
    </row>
    <row r="19" spans="1:12" ht="18" x14ac:dyDescent="0.35">
      <c r="A19" s="43"/>
      <c r="B19" s="10">
        <v>2015</v>
      </c>
      <c r="C19" s="10">
        <v>2016</v>
      </c>
      <c r="D19" s="10">
        <v>2017</v>
      </c>
      <c r="E19" s="10">
        <v>2018</v>
      </c>
      <c r="F19" s="10">
        <v>2019</v>
      </c>
      <c r="G19" s="10">
        <v>2020</v>
      </c>
      <c r="H19" s="10">
        <v>2021</v>
      </c>
      <c r="I19" s="20">
        <v>2022</v>
      </c>
      <c r="J19" s="20">
        <v>2023</v>
      </c>
      <c r="K19" s="55">
        <v>2024</v>
      </c>
      <c r="L19" s="56">
        <v>2025</v>
      </c>
    </row>
    <row r="20" spans="1:12" ht="14.4" x14ac:dyDescent="0.3">
      <c r="A20" s="42" t="s">
        <v>42</v>
      </c>
      <c r="B20" s="37" t="s">
        <v>43</v>
      </c>
      <c r="C20" s="37" t="s">
        <v>45</v>
      </c>
      <c r="D20" s="37" t="s">
        <v>46</v>
      </c>
      <c r="E20" s="37" t="s">
        <v>46</v>
      </c>
      <c r="F20" s="37" t="s">
        <v>46</v>
      </c>
      <c r="G20" s="37" t="s">
        <v>46</v>
      </c>
      <c r="H20" s="37" t="s">
        <v>50</v>
      </c>
      <c r="I20" s="46" t="s">
        <v>50</v>
      </c>
      <c r="J20" s="46" t="s">
        <v>73</v>
      </c>
      <c r="K20" s="46" t="s">
        <v>74</v>
      </c>
      <c r="L20" s="48" t="s">
        <v>74</v>
      </c>
    </row>
    <row r="21" spans="1:12" ht="15" thickBot="1" x14ac:dyDescent="0.35">
      <c r="A21" s="51" t="s">
        <v>36</v>
      </c>
      <c r="B21" s="52" t="s">
        <v>44</v>
      </c>
      <c r="C21" s="52" t="s">
        <v>44</v>
      </c>
      <c r="D21" s="52" t="s">
        <v>44</v>
      </c>
      <c r="E21" s="52" t="s">
        <v>44</v>
      </c>
      <c r="F21" s="52">
        <v>100000</v>
      </c>
      <c r="G21" s="52">
        <v>100000</v>
      </c>
      <c r="H21" s="52">
        <v>100000</v>
      </c>
      <c r="I21" s="53">
        <v>100000</v>
      </c>
      <c r="J21" s="53">
        <v>100000</v>
      </c>
      <c r="K21" s="53">
        <v>100000</v>
      </c>
      <c r="L21" s="54">
        <v>100000</v>
      </c>
    </row>
    <row r="23" spans="1:12" ht="18" x14ac:dyDescent="0.35">
      <c r="A23" s="16"/>
      <c r="B23" s="16"/>
      <c r="C23" s="16"/>
      <c r="D23" s="16"/>
      <c r="E23" s="17"/>
      <c r="F23" s="17"/>
      <c r="G23" s="17"/>
      <c r="H23" s="14"/>
    </row>
    <row r="24" spans="1:12" ht="15.6" x14ac:dyDescent="0.3">
      <c r="A24" s="13"/>
      <c r="B24" s="14"/>
      <c r="C24" s="14"/>
      <c r="D24" s="14"/>
      <c r="E24" s="14"/>
      <c r="F24" s="14"/>
      <c r="G24" s="14"/>
      <c r="H24" s="14"/>
    </row>
    <row r="25" spans="1:12" ht="15.6" x14ac:dyDescent="0.3">
      <c r="A25" s="13"/>
      <c r="B25" s="14"/>
      <c r="C25" s="14"/>
      <c r="D25" s="14"/>
      <c r="E25" s="14"/>
      <c r="F25" s="14"/>
      <c r="G25" s="14"/>
      <c r="H25" s="14"/>
    </row>
    <row r="26" spans="1:12" ht="15.6" x14ac:dyDescent="0.3">
      <c r="A26" s="13"/>
      <c r="B26" s="14"/>
      <c r="C26" s="14"/>
      <c r="D26" s="14"/>
      <c r="E26" s="14"/>
      <c r="F26" s="14"/>
      <c r="G26" s="14"/>
      <c r="H26" s="14"/>
    </row>
    <row r="27" spans="1:12" ht="15.6" x14ac:dyDescent="0.3">
      <c r="A27" s="13"/>
      <c r="B27" s="14"/>
      <c r="C27" s="14"/>
      <c r="D27" s="14"/>
      <c r="E27" s="14"/>
      <c r="F27" s="14"/>
      <c r="G27" s="14"/>
      <c r="H27" s="14"/>
    </row>
    <row r="28" spans="1:12" ht="13.8" x14ac:dyDescent="0.3">
      <c r="A28" s="18"/>
      <c r="B28" s="14"/>
      <c r="C28" s="14"/>
      <c r="D28" s="14"/>
      <c r="E28" s="14"/>
      <c r="F28" s="14"/>
      <c r="G28" s="14"/>
      <c r="H28" s="14"/>
    </row>
    <row r="29" spans="1:12" ht="18" x14ac:dyDescent="0.35">
      <c r="A29" s="16"/>
      <c r="B29" s="16"/>
      <c r="C29" s="16"/>
      <c r="D29" s="16"/>
      <c r="E29" s="14"/>
      <c r="F29" s="14"/>
      <c r="G29" s="14"/>
      <c r="H29" s="14"/>
    </row>
    <row r="30" spans="1:12" ht="15.6" x14ac:dyDescent="0.3">
      <c r="A30" s="13"/>
      <c r="B30" s="14"/>
      <c r="C30" s="14"/>
      <c r="D30" s="14"/>
      <c r="E30" s="14"/>
      <c r="F30" s="14"/>
      <c r="G30" s="14"/>
      <c r="H30" s="14"/>
    </row>
    <row r="31" spans="1:12" ht="15.6" x14ac:dyDescent="0.3">
      <c r="A31" s="13"/>
      <c r="B31" s="19"/>
      <c r="C31" s="19"/>
      <c r="D31" s="19"/>
      <c r="E31" s="14"/>
      <c r="F31" s="14"/>
      <c r="G31" s="14"/>
      <c r="H31" s="14"/>
    </row>
    <row r="32" spans="1:12" ht="15.6" x14ac:dyDescent="0.3">
      <c r="A32" s="13"/>
      <c r="B32" s="14"/>
      <c r="C32" s="14"/>
      <c r="D32" s="14"/>
    </row>
    <row r="33" spans="1:4" ht="15.6" x14ac:dyDescent="0.3">
      <c r="A33" s="13"/>
      <c r="B33" s="14"/>
      <c r="C33" s="14"/>
      <c r="D33" s="14"/>
    </row>
  </sheetData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AE097999ED164B93C6B295E6C0BF35" ma:contentTypeVersion="13" ma:contentTypeDescription="Opprett et nytt dokument." ma:contentTypeScope="" ma:versionID="6c4f496b4212332b5ea2ce347ff262a2">
  <xsd:schema xmlns:xsd="http://www.w3.org/2001/XMLSchema" xmlns:xs="http://www.w3.org/2001/XMLSchema" xmlns:p="http://schemas.microsoft.com/office/2006/metadata/properties" xmlns:ns2="ba46bb66-fa50-49b9-8412-8febb6e11332" xmlns:ns3="e036ca3f-ecbf-4189-b30d-72b670c8beab" targetNamespace="http://schemas.microsoft.com/office/2006/metadata/properties" ma:root="true" ma:fieldsID="af07cb28306c8be2c573acd08a1dcc39" ns2:_="" ns3:_="">
    <xsd:import namespace="ba46bb66-fa50-49b9-8412-8febb6e11332"/>
    <xsd:import namespace="e036ca3f-ecbf-4189-b30d-72b670c8be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6bb66-fa50-49b9-8412-8febb6e113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6ca3f-ecbf-4189-b30d-72b670c8b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F3C582-88ED-4181-95AB-A1DCA3B221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04FF9A-3674-45AA-929F-99725E7D9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46bb66-fa50-49b9-8412-8febb6e11332"/>
    <ds:schemaRef ds:uri="e036ca3f-ecbf-4189-b30d-72b670c8be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D29278-4E22-45D8-B1F0-BDFE389861E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Resultat</vt:lpstr>
      <vt:lpstr>Grunnlag</vt:lpstr>
      <vt:lpstr>Grunnlag!Utskriftsområde</vt:lpstr>
      <vt:lpstr>Resultat!Utskriftsområde</vt:lpstr>
    </vt:vector>
  </TitlesOfParts>
  <Company>NIF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us-helge</dc:creator>
  <cp:lastModifiedBy>Allan Livgård</cp:lastModifiedBy>
  <cp:lastPrinted>2020-09-09T11:26:45Z</cp:lastPrinted>
  <dcterms:created xsi:type="dcterms:W3CDTF">2008-04-08T06:11:12Z</dcterms:created>
  <dcterms:modified xsi:type="dcterms:W3CDTF">2022-03-24T13:35:11Z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0x010100CDAE097999ED164B93C6B295E6C0BF35</vt:lpwstr>
  </property>
</Properties>
</file>